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9"/>
  <workbookPr/>
  <mc:AlternateContent xmlns:mc="http://schemas.openxmlformats.org/markup-compatibility/2006">
    <mc:Choice Requires="x15">
      <x15ac:absPath xmlns:x15ac="http://schemas.microsoft.com/office/spreadsheetml/2010/11/ac" url="https://jiveinvestments-my.sharepoint.com/personal/lucas_conca_jivemaua_com_br/Documents/Área de Trabalho/Estudos de Viabilidade/FIC FIDC - Bossa D90/"/>
    </mc:Choice>
  </mc:AlternateContent>
  <xr:revisionPtr revIDLastSave="0" documentId="14_{8611D7B4-4469-4121-96B4-271087F67038}" xr6:coauthVersionLast="47" xr6:coauthVersionMax="47" xr10:uidLastSave="{00000000-0000-0000-0000-000000000000}"/>
  <bookViews>
    <workbookView xWindow="-14355" yWindow="-16320" windowWidth="29040" windowHeight="15720" xr2:uid="{DA921CCE-AD57-4B0E-844F-B0D97AF8F6F4}"/>
  </bookViews>
  <sheets>
    <sheet name="Simulação de cenári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D17" i="1" s="1"/>
  <c r="F17" i="1" l="1"/>
  <c r="B24" i="1"/>
  <c r="C24" i="1" s="1"/>
  <c r="C23" i="1"/>
  <c r="H20" i="1"/>
  <c r="I14" i="1"/>
  <c r="I20" i="1" s="1"/>
  <c r="F14" i="1" l="1"/>
  <c r="G17" i="1"/>
  <c r="D14" i="1"/>
  <c r="E17" i="1" l="1"/>
  <c r="K17" i="1" s="1"/>
  <c r="J17" i="1"/>
  <c r="G14" i="1"/>
  <c r="G20" i="1" s="1"/>
  <c r="F20" i="1"/>
  <c r="D20" i="1"/>
  <c r="E14" i="1"/>
  <c r="J14" i="1"/>
  <c r="E20" i="1" l="1"/>
  <c r="K14" i="1"/>
  <c r="K20" i="1" s="1"/>
  <c r="J20" i="1"/>
</calcChain>
</file>

<file path=xl/sharedStrings.xml><?xml version="1.0" encoding="utf-8"?>
<sst xmlns="http://schemas.openxmlformats.org/spreadsheetml/2006/main" count="58" uniqueCount="20">
  <si>
    <t>Data Referência</t>
  </si>
  <si>
    <t>Investimento</t>
  </si>
  <si>
    <t>Rentabilidade em CDI+</t>
  </si>
  <si>
    <t>Período</t>
  </si>
  <si>
    <t>Taxa Global</t>
  </si>
  <si>
    <t>Tx de Perf</t>
  </si>
  <si>
    <t>De janeiro de 2025 até 31 de junho</t>
  </si>
  <si>
    <t>De julho de 2025 a 30 de setembro</t>
  </si>
  <si>
    <t>De outubro de 2025 em diante</t>
  </si>
  <si>
    <t>Remuneração dos Prestadores de Serviço</t>
  </si>
  <si>
    <t>Gestor</t>
  </si>
  <si>
    <t>Distribuidor</t>
  </si>
  <si>
    <t>Adm</t>
  </si>
  <si>
    <t>Taxa Total</t>
  </si>
  <si>
    <t>Rateio</t>
  </si>
  <si>
    <t>% do PL</t>
  </si>
  <si>
    <t>$</t>
  </si>
  <si>
    <t>XP</t>
  </si>
  <si>
    <t>Taxa de Performance</t>
  </si>
  <si>
    <t>Esta simulação trata meramente de informações ilustrativas acerca da remuneração do Gestor de Recursos e do Distribuidor com o objetivo de ilustrar cenários hipótese de rentabilidade de classe/subclasse, sem vinculação aos valores efetivamente recebidos no âmbito da remuneração desta classe/subclasse.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</si>
</sst>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607289"/>
      <name val="Arial"/>
      <family val="2"/>
    </font>
    <font>
      <sz val="10"/>
      <color rgb="FF607289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0" fontId="3" fillId="2" borderId="1" xfId="0" applyNumberFormat="1" applyFont="1" applyFill="1" applyBorder="1" applyAlignment="1">
      <alignment vertical="center"/>
    </xf>
    <xf numFmtId="4" fontId="3" fillId="2" borderId="1" xfId="0" applyNumberFormat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vertical="center"/>
    </xf>
    <xf numFmtId="10" fontId="3" fillId="2" borderId="1" xfId="2" applyNumberFormat="1" applyFont="1" applyFill="1" applyBorder="1" applyAlignment="1">
      <alignment vertical="center"/>
    </xf>
    <xf numFmtId="14" fontId="3" fillId="2" borderId="1" xfId="1" applyNumberFormat="1" applyFont="1" applyFill="1" applyBorder="1" applyAlignment="1" applyProtection="1">
      <alignment vertical="center"/>
      <protection locked="0"/>
    </xf>
    <xf numFmtId="43" fontId="3" fillId="2" borderId="1" xfId="1" applyFont="1" applyFill="1" applyBorder="1" applyAlignment="1" applyProtection="1">
      <alignment vertical="center"/>
      <protection locked="0"/>
    </xf>
    <xf numFmtId="9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left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00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584BB-2268-40EC-B7DA-1D4E21EB3DC4}">
  <dimension ref="A1:M24"/>
  <sheetViews>
    <sheetView showGridLines="0" tabSelected="1" workbookViewId="0">
      <selection activeCell="C2" sqref="C2"/>
    </sheetView>
  </sheetViews>
  <sheetFormatPr defaultColWidth="0" defaultRowHeight="14.45" zeroHeight="1"/>
  <cols>
    <col min="1" max="1" width="8.85546875" customWidth="1"/>
    <col min="2" max="2" width="23.7109375" customWidth="1"/>
    <col min="3" max="3" width="16.140625" customWidth="1"/>
    <col min="4" max="4" width="13.28515625" customWidth="1"/>
    <col min="5" max="5" width="13.85546875" customWidth="1"/>
    <col min="6" max="7" width="9.7109375" customWidth="1"/>
    <col min="8" max="8" width="23.7109375" customWidth="1"/>
    <col min="9" max="9" width="16.28515625" customWidth="1"/>
    <col min="10" max="10" width="8.42578125" bestFit="1" customWidth="1"/>
    <col min="11" max="11" width="11.85546875" bestFit="1" customWidth="1"/>
    <col min="12" max="12" width="8.85546875" customWidth="1"/>
    <col min="13" max="13" width="8.5703125" hidden="1" customWidth="1"/>
    <col min="14" max="16384" width="8.85546875" hidden="1"/>
  </cols>
  <sheetData>
    <row r="1" spans="2:11" ht="15" thickBot="1"/>
    <row r="2" spans="2:11" ht="15" thickBot="1">
      <c r="B2" s="3" t="s">
        <v>0</v>
      </c>
      <c r="C2" s="10">
        <f ca="1">TODAY()</f>
        <v>45706</v>
      </c>
    </row>
    <row r="3" spans="2:11" ht="15" thickBot="1">
      <c r="B3" s="3" t="s">
        <v>1</v>
      </c>
      <c r="C3" s="11">
        <v>10000</v>
      </c>
    </row>
    <row r="4" spans="2:11" ht="15" thickBot="1">
      <c r="B4" s="3" t="s">
        <v>2</v>
      </c>
      <c r="C4" s="12">
        <v>0.02</v>
      </c>
    </row>
    <row r="5" spans="2:11" ht="15" thickBot="1"/>
    <row r="6" spans="2:11" ht="28.9" customHeight="1" thickBot="1">
      <c r="B6" s="16" t="s">
        <v>3</v>
      </c>
      <c r="C6" s="17"/>
      <c r="D6" s="7" t="s">
        <v>4</v>
      </c>
      <c r="E6" s="7" t="s">
        <v>5</v>
      </c>
    </row>
    <row r="7" spans="2:11" ht="15" thickBot="1">
      <c r="B7" s="18" t="s">
        <v>6</v>
      </c>
      <c r="C7" s="19"/>
      <c r="D7" s="4">
        <v>1.0500000000000001E-2</v>
      </c>
      <c r="E7" s="4">
        <v>0.1</v>
      </c>
    </row>
    <row r="8" spans="2:11" ht="15" thickBot="1">
      <c r="B8" s="18" t="s">
        <v>7</v>
      </c>
      <c r="C8" s="19"/>
      <c r="D8" s="4">
        <v>1.2999999999999999E-2</v>
      </c>
      <c r="E8" s="4">
        <v>0.15</v>
      </c>
    </row>
    <row r="9" spans="2:11" ht="15" thickBot="1">
      <c r="B9" s="18" t="s">
        <v>8</v>
      </c>
      <c r="C9" s="19"/>
      <c r="D9" s="4">
        <v>1.55E-2</v>
      </c>
      <c r="E9" s="4">
        <v>0.2</v>
      </c>
    </row>
    <row r="10" spans="2:11" ht="15" thickBot="1"/>
    <row r="11" spans="2:11" ht="33.6" customHeight="1" thickBot="1">
      <c r="B11" s="16" t="s">
        <v>9</v>
      </c>
      <c r="C11" s="20"/>
      <c r="D11" s="20"/>
      <c r="E11" s="20"/>
      <c r="F11" s="20"/>
      <c r="G11" s="20"/>
      <c r="H11" s="20"/>
      <c r="I11" s="20"/>
      <c r="J11" s="20"/>
      <c r="K11" s="17"/>
    </row>
    <row r="12" spans="2:11" ht="15" thickBot="1">
      <c r="B12" s="13" t="s">
        <v>4</v>
      </c>
      <c r="C12" s="14"/>
      <c r="D12" s="13" t="s">
        <v>10</v>
      </c>
      <c r="E12" s="14"/>
      <c r="F12" s="13" t="s">
        <v>11</v>
      </c>
      <c r="G12" s="14"/>
      <c r="H12" s="13" t="s">
        <v>12</v>
      </c>
      <c r="I12" s="14"/>
      <c r="J12" s="13" t="s">
        <v>13</v>
      </c>
      <c r="K12" s="14"/>
    </row>
    <row r="13" spans="2:11" ht="15" thickBot="1">
      <c r="B13" s="2" t="s">
        <v>11</v>
      </c>
      <c r="C13" s="2" t="s">
        <v>14</v>
      </c>
      <c r="D13" s="2" t="s">
        <v>15</v>
      </c>
      <c r="E13" s="2" t="s">
        <v>16</v>
      </c>
      <c r="F13" s="2" t="s">
        <v>15</v>
      </c>
      <c r="G13" s="2" t="s">
        <v>16</v>
      </c>
      <c r="H13" s="2" t="s">
        <v>15</v>
      </c>
      <c r="I13" s="2" t="s">
        <v>16</v>
      </c>
      <c r="J13" s="2" t="s">
        <v>15</v>
      </c>
      <c r="K13" s="2" t="s">
        <v>16</v>
      </c>
    </row>
    <row r="14" spans="2:11" ht="15" thickBot="1">
      <c r="B14" s="3" t="s">
        <v>17</v>
      </c>
      <c r="C14" s="4">
        <v>0.4</v>
      </c>
      <c r="D14" s="4">
        <f ca="1">IF(C2&lt;=C23,(D7-H14)*(1-C14),IF(AND(C2&gt;C23,C2&lt;=C24),(D8-H14)*(1-C14),(D9-H14)*(1-C14)))</f>
        <v>6.0000000000000001E-3</v>
      </c>
      <c r="E14" s="8">
        <f ca="1">D14*C3</f>
        <v>60</v>
      </c>
      <c r="F14" s="4">
        <f ca="1">IF(C2&lt;=C23,(D7-H14)*(C14),IF(AND(C2&gt;C23,C2&lt;=C24),(D8-H14)*(C14),(D9-H14)*(C14)))</f>
        <v>4.0000000000000001E-3</v>
      </c>
      <c r="G14" s="8">
        <f ca="1">F14*C3</f>
        <v>40</v>
      </c>
      <c r="H14" s="4">
        <v>5.0000000000000001E-4</v>
      </c>
      <c r="I14" s="8">
        <f>H14*C3</f>
        <v>5</v>
      </c>
      <c r="J14" s="4">
        <f ca="1">D14+F14+H14</f>
        <v>1.0500000000000001E-2</v>
      </c>
      <c r="K14" s="5">
        <f ca="1">J14*C3</f>
        <v>105</v>
      </c>
    </row>
    <row r="15" spans="2:11" ht="15" thickBot="1">
      <c r="B15" s="13" t="s">
        <v>18</v>
      </c>
      <c r="C15" s="14"/>
      <c r="D15" s="13" t="s">
        <v>10</v>
      </c>
      <c r="E15" s="14"/>
      <c r="F15" s="13" t="s">
        <v>11</v>
      </c>
      <c r="G15" s="14"/>
      <c r="H15" s="13" t="s">
        <v>12</v>
      </c>
      <c r="I15" s="14"/>
      <c r="J15" s="13" t="s">
        <v>13</v>
      </c>
      <c r="K15" s="14"/>
    </row>
    <row r="16" spans="2:11" ht="15" thickBot="1">
      <c r="B16" s="2" t="s">
        <v>11</v>
      </c>
      <c r="C16" s="2" t="s">
        <v>14</v>
      </c>
      <c r="D16" s="2" t="s">
        <v>15</v>
      </c>
      <c r="E16" s="2" t="s">
        <v>16</v>
      </c>
      <c r="F16" s="2" t="s">
        <v>15</v>
      </c>
      <c r="G16" s="2" t="s">
        <v>16</v>
      </c>
      <c r="H16" s="2" t="s">
        <v>15</v>
      </c>
      <c r="I16" s="2" t="s">
        <v>16</v>
      </c>
      <c r="J16" s="2" t="s">
        <v>15</v>
      </c>
      <c r="K16" s="2" t="s">
        <v>16</v>
      </c>
    </row>
    <row r="17" spans="2:11" ht="15" thickBot="1">
      <c r="B17" s="3" t="s">
        <v>17</v>
      </c>
      <c r="C17" s="4">
        <v>0.3</v>
      </c>
      <c r="D17" s="9">
        <f ca="1">IF(C2&lt;=C23,(E7-H14)*(1-C17)*C4,IF(AND(C2&gt;C23,C2&lt;=C24),(E8-H14)*(1-C17)*C4,(E9-H14)*(1-C17)*C4))</f>
        <v>1.3930000000000001E-3</v>
      </c>
      <c r="E17" s="8">
        <f ca="1">D17*C3</f>
        <v>13.930000000000001</v>
      </c>
      <c r="F17" s="9">
        <f ca="1">IF(C2&lt;=C23,(E7-H17)*(C17)*C4,IF(AND(C2&gt;C23,C2&lt;=C24),(E8-H17)*(C17)*C4,(E9-H17)*(C17)*C4))</f>
        <v>5.9999999999999995E-4</v>
      </c>
      <c r="G17" s="8">
        <f ca="1">F17*C3</f>
        <v>5.9999999999999991</v>
      </c>
      <c r="H17" s="6">
        <v>0</v>
      </c>
      <c r="I17" s="6">
        <v>0</v>
      </c>
      <c r="J17" s="4">
        <f ca="1">D17+F17</f>
        <v>1.993E-3</v>
      </c>
      <c r="K17" s="8">
        <f ca="1">E17+G17</f>
        <v>19.93</v>
      </c>
    </row>
    <row r="18" spans="2:11" ht="15" thickBot="1">
      <c r="B18" s="13" t="s">
        <v>13</v>
      </c>
      <c r="C18" s="14"/>
      <c r="D18" s="13" t="s">
        <v>10</v>
      </c>
      <c r="E18" s="14"/>
      <c r="F18" s="13" t="s">
        <v>11</v>
      </c>
      <c r="G18" s="14"/>
      <c r="H18" s="13" t="s">
        <v>12</v>
      </c>
      <c r="I18" s="14"/>
      <c r="J18" s="13" t="s">
        <v>13</v>
      </c>
      <c r="K18" s="14"/>
    </row>
    <row r="19" spans="2:11" ht="15" thickBot="1">
      <c r="B19" s="2" t="s">
        <v>11</v>
      </c>
      <c r="C19" s="2"/>
      <c r="D19" s="2" t="s">
        <v>15</v>
      </c>
      <c r="E19" s="2" t="s">
        <v>16</v>
      </c>
      <c r="F19" s="2" t="s">
        <v>15</v>
      </c>
      <c r="G19" s="2" t="s">
        <v>16</v>
      </c>
      <c r="H19" s="2" t="s">
        <v>15</v>
      </c>
      <c r="I19" s="2" t="s">
        <v>16</v>
      </c>
      <c r="J19" s="2" t="s">
        <v>15</v>
      </c>
      <c r="K19" s="2" t="s">
        <v>16</v>
      </c>
    </row>
    <row r="20" spans="2:11" ht="15" thickBot="1">
      <c r="B20" s="3" t="s">
        <v>17</v>
      </c>
      <c r="C20" s="3"/>
      <c r="D20" s="4">
        <f ca="1">D14+D17</f>
        <v>7.3930000000000003E-3</v>
      </c>
      <c r="E20" s="5">
        <f t="shared" ref="E20:K20" ca="1" si="0">E14+E17</f>
        <v>73.930000000000007</v>
      </c>
      <c r="F20" s="4">
        <f t="shared" ca="1" si="0"/>
        <v>4.5999999999999999E-3</v>
      </c>
      <c r="G20" s="3">
        <f t="shared" ca="1" si="0"/>
        <v>46</v>
      </c>
      <c r="H20" s="4">
        <f>H14+H17</f>
        <v>5.0000000000000001E-4</v>
      </c>
      <c r="I20" s="3">
        <f t="shared" si="0"/>
        <v>5</v>
      </c>
      <c r="J20" s="4">
        <f t="shared" ca="1" si="0"/>
        <v>1.2493000000000001E-2</v>
      </c>
      <c r="K20" s="5">
        <f t="shared" ca="1" si="0"/>
        <v>124.93</v>
      </c>
    </row>
    <row r="21" spans="2:11" ht="34.15" customHeight="1">
      <c r="B21" s="15" t="s">
        <v>19</v>
      </c>
      <c r="C21" s="15"/>
      <c r="D21" s="15"/>
      <c r="E21" s="15"/>
      <c r="F21" s="15"/>
      <c r="G21" s="15"/>
      <c r="H21" s="15"/>
      <c r="I21" s="15"/>
      <c r="J21" s="15"/>
      <c r="K21" s="15"/>
    </row>
    <row r="23" spans="2:11" hidden="1">
      <c r="B23" s="1">
        <v>45658</v>
      </c>
      <c r="C23" s="1">
        <f>EOMONTH(B23,5)</f>
        <v>45838</v>
      </c>
    </row>
    <row r="24" spans="2:11" hidden="1">
      <c r="B24" s="1">
        <f>EDATE(B23,6)</f>
        <v>45839</v>
      </c>
      <c r="C24" s="1">
        <f>EOMONTH(B24,2)</f>
        <v>45930</v>
      </c>
    </row>
  </sheetData>
  <sheetProtection sheet="1" objects="1" scenarios="1" selectLockedCells="1"/>
  <protectedRanges>
    <protectedRange sqref="C2" name="Range1"/>
    <protectedRange sqref="C4" name="Range2"/>
    <protectedRange sqref="C3" name="Range3"/>
  </protectedRanges>
  <mergeCells count="21">
    <mergeCell ref="B21:K21"/>
    <mergeCell ref="B6:C6"/>
    <mergeCell ref="B12:C12"/>
    <mergeCell ref="D12:E12"/>
    <mergeCell ref="F12:G12"/>
    <mergeCell ref="H12:I12"/>
    <mergeCell ref="B15:C15"/>
    <mergeCell ref="D15:E15"/>
    <mergeCell ref="F15:G15"/>
    <mergeCell ref="H15:I15"/>
    <mergeCell ref="J15:K15"/>
    <mergeCell ref="B7:C7"/>
    <mergeCell ref="B8:C8"/>
    <mergeCell ref="B9:C9"/>
    <mergeCell ref="B11:K11"/>
    <mergeCell ref="J12:K12"/>
    <mergeCell ref="B18:C18"/>
    <mergeCell ref="D18:E18"/>
    <mergeCell ref="F18:G18"/>
    <mergeCell ref="H18:I18"/>
    <mergeCell ref="J18:K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Lucas Rodrigues Conca</dc:creator>
  <cp:keywords/>
  <dc:description/>
  <cp:lastModifiedBy>Guilherme Oliveira</cp:lastModifiedBy>
  <cp:revision/>
  <dcterms:created xsi:type="dcterms:W3CDTF">2025-02-12T13:32:46Z</dcterms:created>
  <dcterms:modified xsi:type="dcterms:W3CDTF">2025-02-18T18:24:05Z</dcterms:modified>
  <cp:category/>
  <cp:contentStatus/>
</cp:coreProperties>
</file>